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an-Luc/Desktop/"/>
    </mc:Choice>
  </mc:AlternateContent>
  <xr:revisionPtr revIDLastSave="0" documentId="13_ncr:1_{754C4CFC-824D-104A-8686-A1C961C33886}" xr6:coauthVersionLast="45" xr6:coauthVersionMax="45" xr10:uidLastSave="{00000000-0000-0000-0000-000000000000}"/>
  <bookViews>
    <workbookView xWindow="2360" yWindow="2460" windowWidth="32320" windowHeight="17740" xr2:uid="{D4D09CAC-D5C4-534E-A323-DF49EEBCD8B6}"/>
  </bookViews>
  <sheets>
    <sheet name="Feuil1" sheetId="1" r:id="rId1"/>
  </sheets>
  <definedNames>
    <definedName name="C_I2">Feuil1!$K$2</definedName>
    <definedName name="C_S2O3">Feuil1!$K$3</definedName>
    <definedName name="Coeff_BL">Feuil1!$K$6</definedName>
    <definedName name="V_1">Feuil1!$K$4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3" i="1"/>
  <c r="H3" i="1"/>
  <c r="F4" i="1"/>
  <c r="F5" i="1"/>
  <c r="F6" i="1"/>
  <c r="F7" i="1"/>
  <c r="F8" i="1"/>
  <c r="F9" i="1"/>
  <c r="F10" i="1"/>
  <c r="F11" i="1"/>
  <c r="F12" i="1"/>
  <c r="F13" i="1"/>
  <c r="F3" i="1"/>
  <c r="B4" i="1"/>
  <c r="B5" i="1"/>
  <c r="B6" i="1"/>
  <c r="B7" i="1"/>
  <c r="B8" i="1"/>
  <c r="B9" i="1"/>
  <c r="B10" i="1"/>
  <c r="B11" i="1"/>
  <c r="B12" i="1"/>
  <c r="B13" i="1"/>
  <c r="B3" i="1"/>
  <c r="D4" i="1"/>
  <c r="D5" i="1"/>
  <c r="D6" i="1"/>
  <c r="D7" i="1"/>
  <c r="D8" i="1"/>
  <c r="D9" i="1"/>
  <c r="D10" i="1"/>
  <c r="D11" i="1"/>
  <c r="D12" i="1"/>
  <c r="D13" i="1"/>
  <c r="D3" i="1"/>
  <c r="C4" i="1"/>
  <c r="C5" i="1"/>
  <c r="C6" i="1"/>
  <c r="C7" i="1"/>
  <c r="C8" i="1"/>
  <c r="C9" i="1"/>
  <c r="C10" i="1"/>
  <c r="C11" i="1"/>
  <c r="C12" i="1"/>
  <c r="C13" i="1"/>
  <c r="C3" i="1"/>
  <c r="E4" i="1"/>
  <c r="E5" i="1"/>
  <c r="E6" i="1"/>
  <c r="E7" i="1"/>
  <c r="E8" i="1"/>
  <c r="E9" i="1"/>
  <c r="E10" i="1"/>
  <c r="E11" i="1"/>
  <c r="E12" i="1"/>
  <c r="E13" i="1"/>
  <c r="E3" i="1"/>
  <c r="K2" i="1"/>
</calcChain>
</file>

<file path=xl/sharedStrings.xml><?xml version="1.0" encoding="utf-8"?>
<sst xmlns="http://schemas.openxmlformats.org/spreadsheetml/2006/main" count="16" uniqueCount="14">
  <si>
    <t>Absorbance</t>
  </si>
  <si>
    <t>Avancement final</t>
  </si>
  <si>
    <t>quantité restante</t>
  </si>
  <si>
    <t>quantité dans le bécher</t>
  </si>
  <si>
    <t>concentration initiale de diiode</t>
  </si>
  <si>
    <t>concentration initiale de thiosulfate</t>
  </si>
  <si>
    <t>volume versé (L)</t>
  </si>
  <si>
    <t>volume de diiode (L)</t>
  </si>
  <si>
    <t>mol/L</t>
  </si>
  <si>
    <t>L</t>
  </si>
  <si>
    <t>Coefficient Beer-Lambert (450 nm)</t>
  </si>
  <si>
    <t>L/mol</t>
  </si>
  <si>
    <t>quantité versée</t>
  </si>
  <si>
    <t>quantité formée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</si>
</sst>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0" xfId="0" applyNumberFormat="1" applyFont="1"/>
    <xf numFmtId="11" fontId="1" fillId="0" borderId="1" xfId="0" applyNumberFormat="1" applyFont="1" applyBorder="1"/>
    <xf numFmtId="2" fontId="1" fillId="0" borderId="1" xfId="0" applyNumberFormat="1" applyFont="1" applyBorder="1"/>
    <xf numFmtId="11" fontId="2" fillId="0" borderId="1" xfId="0" applyNumberFormat="1" applyFont="1" applyBorder="1"/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0</xdr:row>
      <xdr:rowOff>38100</xdr:rowOff>
    </xdr:from>
    <xdr:ext cx="73512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FAC588A2-54A9-B74D-88F6-B7F34F1B06DF}"/>
                </a:ext>
              </a:extLst>
            </xdr:cNvPr>
            <xdr:cNvSpPr txBox="1"/>
          </xdr:nvSpPr>
          <xdr:spPr>
            <a:xfrm>
              <a:off x="1714500" y="38100"/>
              <a:ext cx="7351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𝜆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2" name="ZoneTexte 1">
              <a:extLst>
                <a:ext uri="{FF2B5EF4-FFF2-40B4-BE49-F238E27FC236}">
                  <a16:creationId xmlns:a16="http://schemas.microsoft.com/office/drawing/2014/main" id="{FAC588A2-54A9-B74D-88F6-B7F34F1B06DF}"/>
                </a:ext>
              </a:extLst>
            </xdr:cNvPr>
            <xdr:cNvSpPr txBox="1"/>
          </xdr:nvSpPr>
          <xdr:spPr>
            <a:xfrm>
              <a:off x="1714500" y="38100"/>
              <a:ext cx="73512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𝐴_𝜆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2</xdr:col>
      <xdr:colOff>692150</xdr:colOff>
      <xdr:row>0</xdr:row>
      <xdr:rowOff>6350</xdr:rowOff>
    </xdr:from>
    <xdr:ext cx="167482" cy="1831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93336A94-7600-874F-9AC0-94BDC3366221}"/>
                </a:ext>
              </a:extLst>
            </xdr:cNvPr>
            <xdr:cNvSpPr txBox="1"/>
          </xdr:nvSpPr>
          <xdr:spPr>
            <a:xfrm>
              <a:off x="3181350" y="6350"/>
              <a:ext cx="167482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93336A94-7600-874F-9AC0-94BDC3366221}"/>
                </a:ext>
              </a:extLst>
            </xdr:cNvPr>
            <xdr:cNvSpPr txBox="1"/>
          </xdr:nvSpPr>
          <xdr:spPr>
            <a:xfrm>
              <a:off x="3181350" y="6350"/>
              <a:ext cx="167482" cy="1831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𝑥_𝑓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3</xdr:col>
      <xdr:colOff>501650</xdr:colOff>
      <xdr:row>0</xdr:row>
      <xdr:rowOff>31750</xdr:rowOff>
    </xdr:from>
    <xdr:ext cx="438150" cy="1826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4C1687B0-50A4-E844-87FE-ECB7980C5999}"/>
                </a:ext>
              </a:extLst>
            </xdr:cNvPr>
            <xdr:cNvSpPr txBox="1"/>
          </xdr:nvSpPr>
          <xdr:spPr>
            <a:xfrm>
              <a:off x="4641850" y="31750"/>
              <a:ext cx="438150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2</m:t>
                        </m:r>
                        <m:d>
                          <m:d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𝑎𝑞</m:t>
                            </m:r>
                          </m:e>
                        </m:d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ZoneTexte 3">
              <a:extLst>
                <a:ext uri="{FF2B5EF4-FFF2-40B4-BE49-F238E27FC236}">
                  <a16:creationId xmlns:a16="http://schemas.microsoft.com/office/drawing/2014/main" id="{4C1687B0-50A4-E844-87FE-ECB7980C5999}"/>
                </a:ext>
              </a:extLst>
            </xdr:cNvPr>
            <xdr:cNvSpPr txBox="1"/>
          </xdr:nvSpPr>
          <xdr:spPr>
            <a:xfrm>
              <a:off x="4641850" y="31750"/>
              <a:ext cx="438150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𝐼_2(𝑎𝑞) 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4</xdr:col>
      <xdr:colOff>1428750</xdr:colOff>
      <xdr:row>0</xdr:row>
      <xdr:rowOff>31750</xdr:rowOff>
    </xdr:from>
    <xdr:ext cx="656269" cy="2139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F0F6937E-964E-0C45-A3C3-5BEAD9E61598}"/>
                </a:ext>
              </a:extLst>
            </xdr:cNvPr>
            <xdr:cNvSpPr txBox="1"/>
          </xdr:nvSpPr>
          <xdr:spPr>
            <a:xfrm>
              <a:off x="7600950" y="31750"/>
              <a:ext cx="656269" cy="213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Sup>
                          <m:sSubSup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</m:e>
                      <m:sub>
                        <m:d>
                          <m:d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𝑎𝑞</m:t>
                            </m:r>
                          </m:e>
                        </m:d>
                      </m:sub>
                    </m:sSub>
                    <m:r>
                      <a:rPr lang="fr-FR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fr-FR" sz="1100"/>
            </a:p>
          </xdr:txBody>
        </xdr:sp>
      </mc:Choice>
      <mc:Fallback>
        <xdr:sp macro="" textlink="">
          <xdr:nvSpPr>
            <xdr:cNvPr id="5" name="ZoneTexte 4">
              <a:extLst>
                <a:ext uri="{FF2B5EF4-FFF2-40B4-BE49-F238E27FC236}">
                  <a16:creationId xmlns:a16="http://schemas.microsoft.com/office/drawing/2014/main" id="{F0F6937E-964E-0C45-A3C3-5BEAD9E61598}"/>
                </a:ext>
              </a:extLst>
            </xdr:cNvPr>
            <xdr:cNvSpPr txBox="1"/>
          </xdr:nvSpPr>
          <xdr:spPr>
            <a:xfrm>
              <a:off x="7600950" y="31750"/>
              <a:ext cx="656269" cy="213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fr-FR" sz="1100" b="0" i="0">
                  <a:latin typeface="Cambria Math" panose="02040503050406030204" pitchFamily="18" charset="0"/>
                </a:rPr>
                <a:t>𝑆_2 〖𝑂_3^(2−)〗_((𝑎𝑞) )  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6</xdr:col>
      <xdr:colOff>654050</xdr:colOff>
      <xdr:row>0</xdr:row>
      <xdr:rowOff>38100</xdr:rowOff>
    </xdr:from>
    <xdr:ext cx="297454" cy="1912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44BA1DDE-6581-8442-A1F2-01DC0DDE5E98}"/>
                </a:ext>
              </a:extLst>
            </xdr:cNvPr>
            <xdr:cNvSpPr txBox="1"/>
          </xdr:nvSpPr>
          <xdr:spPr>
            <a:xfrm>
              <a:off x="10229850" y="38100"/>
              <a:ext cx="297454" cy="191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d>
                          <m:d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𝑎𝑞</m:t>
                            </m:r>
                          </m:e>
                        </m:d>
                      </m:sub>
                      <m:sup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−</m:t>
                        </m:r>
                      </m:sup>
                    </m:sSubSup>
                  </m:oMath>
                </m:oMathPara>
              </a14:m>
              <a:endParaRPr lang="fr-FR" sz="1100"/>
            </a:p>
          </xdr:txBody>
        </xdr:sp>
      </mc:Choice>
      <mc:Fallback>
        <xdr:sp macro="" textlink="">
          <xdr:nvSpPr>
            <xdr:cNvPr id="6" name="ZoneTexte 5">
              <a:extLst>
                <a:ext uri="{FF2B5EF4-FFF2-40B4-BE49-F238E27FC236}">
                  <a16:creationId xmlns:a16="http://schemas.microsoft.com/office/drawing/2014/main" id="{44BA1DDE-6581-8442-A1F2-01DC0DDE5E98}"/>
                </a:ext>
              </a:extLst>
            </xdr:cNvPr>
            <xdr:cNvSpPr txBox="1"/>
          </xdr:nvSpPr>
          <xdr:spPr>
            <a:xfrm>
              <a:off x="10229850" y="38100"/>
              <a:ext cx="297454" cy="191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𝐼_((𝑎𝑞))^−</a:t>
              </a:r>
              <a:endParaRPr lang="fr-FR" sz="1100"/>
            </a:p>
          </xdr:txBody>
        </xdr:sp>
      </mc:Fallback>
    </mc:AlternateContent>
    <xdr:clientData/>
  </xdr:oneCellAnchor>
  <xdr:oneCellAnchor>
    <xdr:from>
      <xdr:col>7</xdr:col>
      <xdr:colOff>577850</xdr:colOff>
      <xdr:row>0</xdr:row>
      <xdr:rowOff>12700</xdr:rowOff>
    </xdr:from>
    <xdr:ext cx="625235" cy="21416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5426FD68-1025-B949-B846-9DECF8A0EEC7}"/>
                </a:ext>
              </a:extLst>
            </xdr:cNvPr>
            <xdr:cNvSpPr txBox="1"/>
          </xdr:nvSpPr>
          <xdr:spPr>
            <a:xfrm>
              <a:off x="11944350" y="12700"/>
              <a:ext cx="625235" cy="2141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fr-FR" sz="1100" b="0" i="1">
                            <a:latin typeface="Cambria Math" panose="02040503050406030204" pitchFamily="18" charset="0"/>
                          </a:rPr>
                          <m:t>4</m:t>
                        </m:r>
                      </m:sub>
                    </m:sSub>
                    <m:sSub>
                      <m:sSubPr>
                        <m:ctrlPr>
                          <a:rPr lang="fr-FR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Sup>
                          <m:sSubSup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6</m:t>
                            </m:r>
                          </m:sub>
                          <m:sup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2−</m:t>
                            </m:r>
                          </m:sup>
                        </m:sSubSup>
                      </m:e>
                      <m:sub>
                        <m:d>
                          <m:dPr>
                            <m:ctrlPr>
                              <a:rPr lang="fr-FR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fr-FR" sz="1100" b="0" i="1">
                                <a:latin typeface="Cambria Math" panose="02040503050406030204" pitchFamily="18" charset="0"/>
                              </a:rPr>
                              <m:t>𝑎𝑞</m:t>
                            </m:r>
                          </m:e>
                        </m:d>
                      </m:sub>
                    </m:sSub>
                  </m:oMath>
                </m:oMathPara>
              </a14:m>
              <a:endParaRPr lang="fr-FR" sz="1100"/>
            </a:p>
          </xdr:txBody>
        </xdr:sp>
      </mc:Choice>
      <mc:Fallback>
        <xdr:sp macro="" textlink="">
          <xdr:nvSpPr>
            <xdr:cNvPr id="7" name="ZoneTexte 6">
              <a:extLst>
                <a:ext uri="{FF2B5EF4-FFF2-40B4-BE49-F238E27FC236}">
                  <a16:creationId xmlns:a16="http://schemas.microsoft.com/office/drawing/2014/main" id="{5426FD68-1025-B949-B846-9DECF8A0EEC7}"/>
                </a:ext>
              </a:extLst>
            </xdr:cNvPr>
            <xdr:cNvSpPr txBox="1"/>
          </xdr:nvSpPr>
          <xdr:spPr>
            <a:xfrm>
              <a:off x="11944350" y="12700"/>
              <a:ext cx="625235" cy="2141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FR" sz="1100" b="0" i="0">
                  <a:latin typeface="Cambria Math" panose="02040503050406030204" pitchFamily="18" charset="0"/>
                </a:rPr>
                <a:t>𝑆_4 〖𝑂_6^(2−)〗_((𝑎𝑞) )</a:t>
              </a:r>
              <a:endParaRPr lang="fr-F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2916-EB8D-6849-BE47-D9BD411ECA42}">
  <dimension ref="A1:L13"/>
  <sheetViews>
    <sheetView tabSelected="1" workbookViewId="0">
      <selection activeCell="E17" sqref="E17"/>
    </sheetView>
  </sheetViews>
  <sheetFormatPr baseColWidth="10" defaultRowHeight="19" x14ac:dyDescent="0.25"/>
  <cols>
    <col min="1" max="1" width="21.83203125" style="1" customWidth="1"/>
    <col min="2" max="2" width="16" style="1" customWidth="1"/>
    <col min="3" max="3" width="21.6640625" style="1" customWidth="1"/>
    <col min="4" max="4" width="21.5" style="1" customWidth="1"/>
    <col min="5" max="5" width="21.6640625" style="1" customWidth="1"/>
    <col min="6" max="6" width="25" style="1" customWidth="1"/>
    <col min="7" max="7" width="21.5" style="1" customWidth="1"/>
    <col min="8" max="8" width="21.83203125" style="1" customWidth="1"/>
    <col min="9" max="9" width="10.83203125" style="1"/>
    <col min="10" max="10" width="35.33203125" style="1" customWidth="1"/>
    <col min="11" max="11" width="10.5" style="1" customWidth="1"/>
    <col min="12" max="16384" width="10.83203125" style="1"/>
  </cols>
  <sheetData>
    <row r="1" spans="1:12" x14ac:dyDescent="0.25">
      <c r="A1" s="2"/>
      <c r="B1" s="2"/>
      <c r="C1" s="2"/>
      <c r="D1" s="2"/>
      <c r="E1" s="4"/>
      <c r="F1" s="4"/>
      <c r="G1" s="2"/>
    </row>
    <row r="2" spans="1:12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12</v>
      </c>
      <c r="F2" s="3" t="s">
        <v>3</v>
      </c>
      <c r="G2" s="3" t="s">
        <v>13</v>
      </c>
      <c r="H2" s="3" t="s">
        <v>13</v>
      </c>
      <c r="J2" s="1" t="s">
        <v>4</v>
      </c>
      <c r="K2" s="5">
        <f>0.2/2/126.9</f>
        <v>7.8802206461780935E-4</v>
      </c>
      <c r="L2" s="1" t="s">
        <v>8</v>
      </c>
    </row>
    <row r="3" spans="1:12" x14ac:dyDescent="0.25">
      <c r="A3" s="6">
        <v>0</v>
      </c>
      <c r="B3" s="7">
        <f>Coeff_BL*D3/(V_1+A3)</f>
        <v>1.1315996847911742</v>
      </c>
      <c r="C3" s="6">
        <f>MIN(C_I2*V_1,E3/2)</f>
        <v>0</v>
      </c>
      <c r="D3" s="6">
        <f>C_I2*V_1-C3</f>
        <v>1.5760441292356188E-5</v>
      </c>
      <c r="E3" s="6">
        <f>C_S2O3*A3</f>
        <v>0</v>
      </c>
      <c r="F3" s="6">
        <f>C_S2O3*A3-2*C3</f>
        <v>0</v>
      </c>
      <c r="G3" s="6">
        <f>2*C3</f>
        <v>0</v>
      </c>
      <c r="H3" s="6">
        <f>C3</f>
        <v>0</v>
      </c>
      <c r="J3" s="1" t="s">
        <v>5</v>
      </c>
      <c r="K3" s="5">
        <v>2E-3</v>
      </c>
      <c r="L3" s="1" t="s">
        <v>8</v>
      </c>
    </row>
    <row r="4" spans="1:12" x14ac:dyDescent="0.25">
      <c r="A4" s="6">
        <v>2E-3</v>
      </c>
      <c r="B4" s="7">
        <f>Coeff_BL*D4/(V_1+A4)</f>
        <v>0.89818153162834036</v>
      </c>
      <c r="C4" s="6">
        <f>MIN(C_I2*V_1,E4/2)</f>
        <v>1.9999999999999999E-6</v>
      </c>
      <c r="D4" s="6">
        <f>C_I2*V_1-C4</f>
        <v>1.3760441292356188E-5</v>
      </c>
      <c r="E4" s="6">
        <f>C_S2O3*A4</f>
        <v>3.9999999999999998E-6</v>
      </c>
      <c r="F4" s="6">
        <f>C_S2O3*A4-2*C4</f>
        <v>0</v>
      </c>
      <c r="G4" s="6">
        <f t="shared" ref="G4:G13" si="0">2*C4</f>
        <v>3.9999999999999998E-6</v>
      </c>
      <c r="H4" s="6">
        <f t="shared" ref="H4:H13" si="1">C4</f>
        <v>1.9999999999999999E-6</v>
      </c>
      <c r="J4" s="1" t="s">
        <v>7</v>
      </c>
      <c r="K4" s="5">
        <v>0.02</v>
      </c>
      <c r="L4" s="1" t="s">
        <v>9</v>
      </c>
    </row>
    <row r="5" spans="1:12" x14ac:dyDescent="0.25">
      <c r="A5" s="6">
        <v>4.0000000000000001E-3</v>
      </c>
      <c r="B5" s="7">
        <f>Coeff_BL*D5/(V_1+A5)</f>
        <v>0.70366640399264524</v>
      </c>
      <c r="C5" s="6">
        <f>MIN(C_I2*V_1,E5/2)</f>
        <v>3.9999999999999998E-6</v>
      </c>
      <c r="D5" s="6">
        <f>C_I2*V_1-C5</f>
        <v>1.1760441292356189E-5</v>
      </c>
      <c r="E5" s="6">
        <f>C_S2O3*A5</f>
        <v>7.9999999999999996E-6</v>
      </c>
      <c r="F5" s="6">
        <f>C_S2O3*A5-2*C5</f>
        <v>0</v>
      </c>
      <c r="G5" s="6">
        <f t="shared" si="0"/>
        <v>7.9999999999999996E-6</v>
      </c>
      <c r="H5" s="6">
        <f t="shared" si="1"/>
        <v>3.9999999999999998E-6</v>
      </c>
    </row>
    <row r="6" spans="1:12" x14ac:dyDescent="0.25">
      <c r="A6" s="6">
        <v>6.0000000000000001E-3</v>
      </c>
      <c r="B6" s="7">
        <f>Coeff_BL*D6/(V_1+A6)</f>
        <v>0.53907668060859548</v>
      </c>
      <c r="C6" s="6">
        <f>MIN(C_I2*V_1,E6/2)</f>
        <v>6.0000000000000002E-6</v>
      </c>
      <c r="D6" s="6">
        <f>C_I2*V_1-C6</f>
        <v>9.7604412923561876E-6</v>
      </c>
      <c r="E6" s="6">
        <f>C_S2O3*A6</f>
        <v>1.2E-5</v>
      </c>
      <c r="F6" s="6">
        <f>C_S2O3*A6-2*C6</f>
        <v>0</v>
      </c>
      <c r="G6" s="6">
        <f t="shared" si="0"/>
        <v>1.2E-5</v>
      </c>
      <c r="H6" s="6">
        <f t="shared" si="1"/>
        <v>6.0000000000000002E-6</v>
      </c>
      <c r="J6" s="1" t="s">
        <v>10</v>
      </c>
      <c r="K6" s="1">
        <v>1436</v>
      </c>
      <c r="L6" s="1" t="s">
        <v>11</v>
      </c>
    </row>
    <row r="7" spans="1:12" x14ac:dyDescent="0.25">
      <c r="A7" s="6">
        <v>8.0000000000000002E-3</v>
      </c>
      <c r="B7" s="7">
        <f>Coeff_BL*D7/(V_1+A7)</f>
        <v>0.39799977485083876</v>
      </c>
      <c r="C7" s="6">
        <f>MIN(C_I2*V_1,E7/2)</f>
        <v>7.9999999999999996E-6</v>
      </c>
      <c r="D7" s="6">
        <f>C_I2*V_1-C7</f>
        <v>7.7604412923561881E-6</v>
      </c>
      <c r="E7" s="6">
        <f>C_S2O3*A7</f>
        <v>1.5999999999999999E-5</v>
      </c>
      <c r="F7" s="6">
        <f>C_S2O3*A7-2*C7</f>
        <v>0</v>
      </c>
      <c r="G7" s="6">
        <f t="shared" si="0"/>
        <v>1.5999999999999999E-5</v>
      </c>
      <c r="H7" s="6">
        <f t="shared" si="1"/>
        <v>7.9999999999999996E-6</v>
      </c>
    </row>
    <row r="8" spans="1:12" x14ac:dyDescent="0.25">
      <c r="A8" s="6">
        <v>0.01</v>
      </c>
      <c r="B8" s="7">
        <f>Coeff_BL*D8/(V_1+A8)</f>
        <v>0.27573312319411614</v>
      </c>
      <c r="C8" s="6">
        <f>MIN(C_I2*V_1,E8/2)</f>
        <v>1.0000000000000001E-5</v>
      </c>
      <c r="D8" s="6">
        <f>C_I2*V_1-C8</f>
        <v>5.7604412923561869E-6</v>
      </c>
      <c r="E8" s="6">
        <f>C_S2O3*A8</f>
        <v>2.0000000000000002E-5</v>
      </c>
      <c r="F8" s="6">
        <f>C_S2O3*A8-2*C8</f>
        <v>0</v>
      </c>
      <c r="G8" s="6">
        <f t="shared" si="0"/>
        <v>2.0000000000000002E-5</v>
      </c>
      <c r="H8" s="6">
        <f t="shared" si="1"/>
        <v>1.0000000000000001E-5</v>
      </c>
    </row>
    <row r="9" spans="1:12" x14ac:dyDescent="0.25">
      <c r="A9" s="6">
        <v>1.2E-2</v>
      </c>
      <c r="B9" s="7">
        <f>Coeff_BL*D9/(V_1+A9)</f>
        <v>0.16874980299448392</v>
      </c>
      <c r="C9" s="6">
        <f>MIN(C_I2*V_1,E9/2)</f>
        <v>1.2E-5</v>
      </c>
      <c r="D9" s="6">
        <f>C_I2*V_1-C9</f>
        <v>3.7604412923561874E-6</v>
      </c>
      <c r="E9" s="6">
        <f>C_S2O3*A9</f>
        <v>2.4000000000000001E-5</v>
      </c>
      <c r="F9" s="6">
        <f>C_S2O3*A9-2*C9</f>
        <v>0</v>
      </c>
      <c r="G9" s="6">
        <f t="shared" si="0"/>
        <v>2.4000000000000001E-5</v>
      </c>
      <c r="H9" s="6">
        <f t="shared" si="1"/>
        <v>1.2E-5</v>
      </c>
    </row>
    <row r="10" spans="1:12" x14ac:dyDescent="0.25">
      <c r="A10" s="8">
        <v>1.4E-2</v>
      </c>
      <c r="B10" s="9">
        <f>Coeff_BL*D10/(V_1+A10)</f>
        <v>7.4352755759514277E-2</v>
      </c>
      <c r="C10" s="8">
        <f>MIN(C_I2*V_1,E10/2)</f>
        <v>1.4E-5</v>
      </c>
      <c r="D10" s="8">
        <f>C_I2*V_1-C10</f>
        <v>1.7604412923561879E-6</v>
      </c>
      <c r="E10" s="8">
        <f>C_S2O3*A10</f>
        <v>2.8E-5</v>
      </c>
      <c r="F10" s="8">
        <f>C_S2O3*A10-2*C10</f>
        <v>0</v>
      </c>
      <c r="G10" s="8">
        <f t="shared" si="0"/>
        <v>2.8E-5</v>
      </c>
      <c r="H10" s="8">
        <f t="shared" si="1"/>
        <v>1.4E-5</v>
      </c>
    </row>
    <row r="11" spans="1:12" x14ac:dyDescent="0.25">
      <c r="A11" s="8">
        <v>1.6E-2</v>
      </c>
      <c r="B11" s="9">
        <f>Coeff_BL*D11/(V_1+A11)</f>
        <v>0</v>
      </c>
      <c r="C11" s="8">
        <f>MIN(C_I2*V_1,E11/2)</f>
        <v>1.5760441292356188E-5</v>
      </c>
      <c r="D11" s="8">
        <f>C_I2*V_1-C11</f>
        <v>0</v>
      </c>
      <c r="E11" s="8">
        <f>C_S2O3*A11</f>
        <v>3.1999999999999999E-5</v>
      </c>
      <c r="F11" s="8">
        <f>C_S2O3*A11-2*C11</f>
        <v>4.7911741528762312E-7</v>
      </c>
      <c r="G11" s="8">
        <f t="shared" si="0"/>
        <v>3.1520882584712375E-5</v>
      </c>
      <c r="H11" s="8">
        <f t="shared" si="1"/>
        <v>1.5760441292356188E-5</v>
      </c>
    </row>
    <row r="12" spans="1:12" x14ac:dyDescent="0.25">
      <c r="A12" s="6">
        <v>1.7999999999999999E-2</v>
      </c>
      <c r="B12" s="7">
        <f>Coeff_BL*D12/(V_1+A12)</f>
        <v>0</v>
      </c>
      <c r="C12" s="6">
        <f>MIN(C_I2*V_1,E12/2)</f>
        <v>1.5760441292356188E-5</v>
      </c>
      <c r="D12" s="6">
        <f>C_I2*V_1-C12</f>
        <v>0</v>
      </c>
      <c r="E12" s="6">
        <f>C_S2O3*A12</f>
        <v>3.6000000000000001E-5</v>
      </c>
      <c r="F12" s="6">
        <f>C_S2O3*A12-2*C12</f>
        <v>4.4791174152876255E-6</v>
      </c>
      <c r="G12" s="6">
        <f t="shared" si="0"/>
        <v>3.1520882584712375E-5</v>
      </c>
      <c r="H12" s="6">
        <f t="shared" si="1"/>
        <v>1.5760441292356188E-5</v>
      </c>
    </row>
    <row r="13" spans="1:12" x14ac:dyDescent="0.25">
      <c r="A13" s="6">
        <v>0.02</v>
      </c>
      <c r="B13" s="7">
        <f>Coeff_BL*D13/(V_1+A13)</f>
        <v>0</v>
      </c>
      <c r="C13" s="6">
        <f>MIN(C_I2*V_1,E13/2)</f>
        <v>1.5760441292356188E-5</v>
      </c>
      <c r="D13" s="6">
        <f>C_I2*V_1-C13</f>
        <v>0</v>
      </c>
      <c r="E13" s="6">
        <f>C_S2O3*A13</f>
        <v>4.0000000000000003E-5</v>
      </c>
      <c r="F13" s="6">
        <f>C_S2O3*A13-2*C13</f>
        <v>8.4791174152876278E-6</v>
      </c>
      <c r="G13" s="6">
        <f t="shared" si="0"/>
        <v>3.1520882584712375E-5</v>
      </c>
      <c r="H13" s="6">
        <f t="shared" si="1"/>
        <v>1.5760441292356188E-5</v>
      </c>
    </row>
  </sheetData>
  <mergeCells count="1"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C_I2</vt:lpstr>
      <vt:lpstr>C_S2O3</vt:lpstr>
      <vt:lpstr>Coeff_BL</vt:lpstr>
      <vt:lpstr>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J.-L. LEROY-BURY</dc:creator>
  <cp:lastModifiedBy>J.-L. LEROY-BURY</cp:lastModifiedBy>
  <dcterms:created xsi:type="dcterms:W3CDTF">2020-11-11T10:22:53Z</dcterms:created>
  <dcterms:modified xsi:type="dcterms:W3CDTF">2020-11-11T11:13:34Z</dcterms:modified>
</cp:coreProperties>
</file>